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7c7d6a6491125f/ドキュメント/"/>
    </mc:Choice>
  </mc:AlternateContent>
  <xr:revisionPtr revIDLastSave="0" documentId="14_{2A9F5CD6-FF1F-4518-8724-C28668441106}" xr6:coauthVersionLast="47" xr6:coauthVersionMax="47" xr10:uidLastSave="{00000000-0000-0000-0000-000000000000}"/>
  <bookViews>
    <workbookView xWindow="-120" yWindow="-120" windowWidth="20730" windowHeight="11040" xr2:uid="{D458F9BC-4ADE-41CB-B875-ED9AC1C678F8}"/>
  </bookViews>
  <sheets>
    <sheet name="スケジュール表" sheetId="1" r:id="rId1"/>
    <sheet name="勤務時間チェック" sheetId="2" r:id="rId2"/>
  </sheets>
  <definedNames>
    <definedName name="_xlnm.Print_Area" localSheetId="0">スケジュール表!$F$13:$AN$24</definedName>
    <definedName name="_xlnm.Print_Area" localSheetId="1">勤務時間チェック!$A$1:$AF$11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B1" i="2"/>
  <c r="C9" i="2"/>
  <c r="B9" i="2"/>
  <c r="C7" i="2"/>
  <c r="B7" i="2"/>
  <c r="C5" i="2"/>
  <c r="B5" i="2"/>
  <c r="E9" i="2"/>
  <c r="E10" i="2" s="1"/>
  <c r="E7" i="2"/>
  <c r="E8" i="2" s="1"/>
  <c r="D9" i="2"/>
  <c r="D10" i="2" s="1"/>
  <c r="D7" i="2"/>
  <c r="F4" i="2"/>
  <c r="E5" i="2"/>
  <c r="E6" i="2" s="1"/>
  <c r="D5" i="2"/>
  <c r="D6" i="2" s="1"/>
  <c r="A22" i="1"/>
  <c r="A23" i="1" s="1"/>
  <c r="A20" i="1"/>
  <c r="A21" i="1" s="1"/>
  <c r="A18" i="1"/>
  <c r="A19" i="1"/>
  <c r="G3" i="2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F4" i="2" s="1"/>
  <c r="H16" i="1"/>
  <c r="C18" i="1"/>
  <c r="D22" i="1"/>
  <c r="C22" i="1"/>
  <c r="D20" i="1"/>
  <c r="C20" i="1"/>
  <c r="D18" i="1"/>
  <c r="C5" i="1"/>
  <c r="D8" i="2" l="1"/>
  <c r="G4" i="2"/>
  <c r="I4" i="2"/>
  <c r="K4" i="2"/>
  <c r="M4" i="2"/>
  <c r="O4" i="2"/>
  <c r="Q4" i="2"/>
  <c r="S4" i="2"/>
  <c r="U4" i="2"/>
  <c r="W4" i="2"/>
  <c r="Y4" i="2"/>
  <c r="AA4" i="2"/>
  <c r="AC4" i="2"/>
  <c r="AE4" i="2"/>
  <c r="H4" i="2"/>
  <c r="J4" i="2"/>
  <c r="L4" i="2"/>
  <c r="N4" i="2"/>
  <c r="P4" i="2"/>
  <c r="R4" i="2"/>
  <c r="T4" i="2"/>
  <c r="V4" i="2"/>
  <c r="X4" i="2"/>
  <c r="Z4" i="2"/>
  <c r="AB4" i="2"/>
  <c r="AD4" i="2"/>
  <c r="J9" i="2"/>
  <c r="R9" i="2"/>
  <c r="Z9" i="2"/>
  <c r="F9" i="2"/>
  <c r="N9" i="2"/>
  <c r="V9" i="2"/>
  <c r="AD9" i="2"/>
  <c r="F5" i="2"/>
  <c r="H5" i="2"/>
  <c r="J5" i="2"/>
  <c r="L5" i="2"/>
  <c r="N5" i="2"/>
  <c r="P5" i="2"/>
  <c r="R5" i="2"/>
  <c r="T5" i="2"/>
  <c r="V5" i="2"/>
  <c r="X5" i="2"/>
  <c r="Z5" i="2"/>
  <c r="AB5" i="2"/>
  <c r="AD5" i="2"/>
  <c r="AF5" i="2"/>
  <c r="H7" i="2"/>
  <c r="L7" i="2"/>
  <c r="P7" i="2"/>
  <c r="T7" i="2"/>
  <c r="X7" i="2"/>
  <c r="AB7" i="2"/>
  <c r="AF7" i="2"/>
  <c r="G5" i="2"/>
  <c r="I5" i="2"/>
  <c r="K5" i="2"/>
  <c r="M5" i="2"/>
  <c r="O5" i="2"/>
  <c r="Q5" i="2"/>
  <c r="S5" i="2"/>
  <c r="U5" i="2"/>
  <c r="W5" i="2"/>
  <c r="Y5" i="2"/>
  <c r="AA5" i="2"/>
  <c r="AC5" i="2"/>
  <c r="AE5" i="2"/>
  <c r="F7" i="2"/>
  <c r="J7" i="2"/>
  <c r="N7" i="2"/>
  <c r="R7" i="2"/>
  <c r="V7" i="2"/>
  <c r="Z7" i="2"/>
  <c r="AD7" i="2"/>
  <c r="H9" i="2"/>
  <c r="L9" i="2"/>
  <c r="P9" i="2"/>
  <c r="T9" i="2"/>
  <c r="X9" i="2"/>
  <c r="AB9" i="2"/>
  <c r="AF9" i="2"/>
  <c r="G9" i="2"/>
  <c r="I9" i="2"/>
  <c r="K9" i="2"/>
  <c r="M9" i="2"/>
  <c r="O9" i="2"/>
  <c r="Q9" i="2"/>
  <c r="S9" i="2"/>
  <c r="U9" i="2"/>
  <c r="W9" i="2"/>
  <c r="Y9" i="2"/>
  <c r="AA9" i="2"/>
  <c r="AC9" i="2"/>
  <c r="AE9" i="2"/>
  <c r="G7" i="2"/>
  <c r="I7" i="2"/>
  <c r="K7" i="2"/>
  <c r="M7" i="2"/>
  <c r="O7" i="2"/>
  <c r="Q7" i="2"/>
  <c r="S7" i="2"/>
  <c r="U7" i="2"/>
  <c r="W7" i="2"/>
  <c r="Y7" i="2"/>
  <c r="AA7" i="2"/>
  <c r="AC7" i="2"/>
  <c r="AE7" i="2"/>
  <c r="H17" i="1"/>
  <c r="H15" i="1" l="1"/>
  <c r="I16" i="1"/>
  <c r="I15" i="1" s="1"/>
  <c r="I23" i="1" l="1"/>
  <c r="I21" i="1"/>
  <c r="I19" i="1"/>
  <c r="H19" i="1"/>
  <c r="H21" i="1"/>
  <c r="H23" i="1"/>
  <c r="J16" i="1"/>
  <c r="J15" i="1" s="1"/>
  <c r="I17" i="1"/>
  <c r="J23" i="1" l="1"/>
  <c r="J21" i="1"/>
  <c r="J19" i="1"/>
  <c r="J17" i="1"/>
  <c r="K16" i="1"/>
  <c r="K15" i="1" s="1"/>
  <c r="K23" i="1" l="1"/>
  <c r="K21" i="1"/>
  <c r="K19" i="1"/>
  <c r="L16" i="1"/>
  <c r="L15" i="1" s="1"/>
  <c r="K17" i="1"/>
  <c r="L23" i="1" l="1"/>
  <c r="L21" i="1"/>
  <c r="L19" i="1"/>
  <c r="M16" i="1"/>
  <c r="M15" i="1" s="1"/>
  <c r="L17" i="1"/>
  <c r="M19" i="1" l="1"/>
  <c r="M21" i="1"/>
  <c r="M23" i="1"/>
  <c r="N16" i="1"/>
  <c r="N15" i="1" s="1"/>
  <c r="M17" i="1"/>
  <c r="N19" i="1" l="1"/>
  <c r="N21" i="1"/>
  <c r="N23" i="1"/>
  <c r="O16" i="1"/>
  <c r="O15" i="1" s="1"/>
  <c r="N17" i="1"/>
  <c r="O23" i="1" l="1"/>
  <c r="O21" i="1"/>
  <c r="O19" i="1"/>
  <c r="P16" i="1"/>
  <c r="P15" i="1" s="1"/>
  <c r="O17" i="1"/>
  <c r="P23" i="1" l="1"/>
  <c r="P21" i="1"/>
  <c r="P19" i="1"/>
  <c r="Q16" i="1"/>
  <c r="Q15" i="1" s="1"/>
  <c r="P17" i="1"/>
  <c r="Q23" i="1" l="1"/>
  <c r="Q21" i="1"/>
  <c r="Q19" i="1"/>
  <c r="R16" i="1"/>
  <c r="R15" i="1" s="1"/>
  <c r="Q17" i="1"/>
  <c r="R23" i="1" l="1"/>
  <c r="R21" i="1"/>
  <c r="R19" i="1"/>
  <c r="S16" i="1"/>
  <c r="S15" i="1" s="1"/>
  <c r="R17" i="1"/>
  <c r="S23" i="1" l="1"/>
  <c r="S21" i="1"/>
  <c r="S19" i="1"/>
  <c r="T16" i="1"/>
  <c r="T15" i="1" s="1"/>
  <c r="S17" i="1"/>
  <c r="T23" i="1" l="1"/>
  <c r="T21" i="1"/>
  <c r="T19" i="1"/>
  <c r="U16" i="1"/>
  <c r="U15" i="1" s="1"/>
  <c r="T17" i="1"/>
  <c r="U23" i="1" l="1"/>
  <c r="U21" i="1"/>
  <c r="U19" i="1"/>
  <c r="V16" i="1"/>
  <c r="V15" i="1" s="1"/>
  <c r="U17" i="1"/>
  <c r="V23" i="1" l="1"/>
  <c r="V21" i="1"/>
  <c r="V19" i="1"/>
  <c r="V17" i="1"/>
  <c r="W16" i="1"/>
  <c r="W15" i="1" s="1"/>
  <c r="W23" i="1" l="1"/>
  <c r="W21" i="1"/>
  <c r="W19" i="1"/>
  <c r="W17" i="1"/>
  <c r="X16" i="1"/>
  <c r="X15" i="1" s="1"/>
  <c r="X23" i="1" l="1"/>
  <c r="X21" i="1"/>
  <c r="X19" i="1"/>
  <c r="Y16" i="1"/>
  <c r="Y15" i="1" s="1"/>
  <c r="X17" i="1"/>
  <c r="Y23" i="1" l="1"/>
  <c r="Y21" i="1"/>
  <c r="Y19" i="1"/>
  <c r="Z16" i="1"/>
  <c r="Z15" i="1" s="1"/>
  <c r="Y17" i="1"/>
  <c r="Z23" i="1" l="1"/>
  <c r="Z21" i="1"/>
  <c r="Z19" i="1"/>
  <c r="AA16" i="1"/>
  <c r="AA15" i="1" s="1"/>
  <c r="Z17" i="1"/>
  <c r="AA23" i="1" l="1"/>
  <c r="AA21" i="1"/>
  <c r="AA19" i="1"/>
  <c r="AB16" i="1"/>
  <c r="AB15" i="1" s="1"/>
  <c r="AA17" i="1"/>
  <c r="AB23" i="1" l="1"/>
  <c r="AB21" i="1"/>
  <c r="AB19" i="1"/>
  <c r="AC16" i="1"/>
  <c r="AB17" i="1"/>
  <c r="AC15" i="1" l="1"/>
  <c r="AD16" i="1"/>
  <c r="AE16" i="1" s="1"/>
  <c r="AF16" i="1" s="1"/>
  <c r="AC17" i="1"/>
  <c r="AC23" i="1" l="1"/>
  <c r="AC21" i="1"/>
  <c r="AC19" i="1"/>
  <c r="AD15" i="1"/>
  <c r="AE15" i="1"/>
  <c r="AD17" i="1"/>
  <c r="AD23" i="1" l="1"/>
  <c r="AD21" i="1"/>
  <c r="AD19" i="1"/>
  <c r="AE23" i="1"/>
  <c r="AE21" i="1"/>
  <c r="AE19" i="1"/>
  <c r="AF15" i="1"/>
  <c r="AE17" i="1"/>
  <c r="AF23" i="1" l="1"/>
  <c r="AF21" i="1"/>
  <c r="AF19" i="1"/>
  <c r="AG16" i="1"/>
  <c r="AG15" i="1" s="1"/>
  <c r="AF17" i="1"/>
  <c r="AG23" i="1" l="1"/>
  <c r="AG21" i="1"/>
  <c r="AG19" i="1"/>
  <c r="AH16" i="1"/>
  <c r="AH15" i="1" s="1"/>
  <c r="AG17" i="1"/>
  <c r="AH23" i="1" l="1"/>
  <c r="AH21" i="1"/>
  <c r="AH19" i="1"/>
  <c r="AI16" i="1"/>
  <c r="AI15" i="1" s="1"/>
  <c r="AH17" i="1"/>
  <c r="AI23" i="1" l="1"/>
  <c r="AI21" i="1"/>
  <c r="AI19" i="1"/>
  <c r="AJ16" i="1"/>
  <c r="AJ15" i="1" s="1"/>
  <c r="AI17" i="1"/>
  <c r="AJ23" i="1" l="1"/>
  <c r="AJ21" i="1"/>
  <c r="AJ19" i="1"/>
  <c r="AK16" i="1"/>
  <c r="AK15" i="1" s="1"/>
  <c r="AJ17" i="1"/>
  <c r="AK23" i="1" l="1"/>
  <c r="AK21" i="1"/>
  <c r="AK19" i="1"/>
  <c r="AL16" i="1"/>
  <c r="AK17" i="1"/>
  <c r="AL17" i="1" l="1"/>
  <c r="AL15" i="1"/>
  <c r="AL23" i="1" l="1"/>
  <c r="AM23" i="1" s="1"/>
  <c r="AN23" i="1" s="1"/>
  <c r="AL21" i="1"/>
  <c r="AM21" i="1" s="1"/>
  <c r="AN21" i="1" s="1"/>
  <c r="AL19" i="1"/>
  <c r="AM19" i="1" s="1"/>
  <c r="AN19" i="1" s="1"/>
</calcChain>
</file>

<file path=xl/sharedStrings.xml><?xml version="1.0" encoding="utf-8"?>
<sst xmlns="http://schemas.openxmlformats.org/spreadsheetml/2006/main" count="42" uniqueCount="38">
  <si>
    <t>name</t>
    <phoneticPr fontId="1"/>
  </si>
  <si>
    <t>cd</t>
    <phoneticPr fontId="1"/>
  </si>
  <si>
    <t>A</t>
    <phoneticPr fontId="1"/>
  </si>
  <si>
    <t>B</t>
    <phoneticPr fontId="1"/>
  </si>
  <si>
    <t>出勤</t>
    <rPh sb="0" eb="2">
      <t>シュッキン</t>
    </rPh>
    <phoneticPr fontId="1"/>
  </si>
  <si>
    <t>休日</t>
    <rPh sb="0" eb="2">
      <t>キュウジツ</t>
    </rPh>
    <phoneticPr fontId="1"/>
  </si>
  <si>
    <t>勤務ﾊﾟﾀｰﾝ</t>
    <rPh sb="0" eb="2">
      <t>キンム</t>
    </rPh>
    <phoneticPr fontId="1"/>
  </si>
  <si>
    <t>勤務ﾊﾟﾀｰﾝ</t>
    <rPh sb="0" eb="2">
      <t>キンム</t>
    </rPh>
    <phoneticPr fontId="1"/>
  </si>
  <si>
    <t>sato</t>
    <phoneticPr fontId="1"/>
  </si>
  <si>
    <t>所定</t>
    <rPh sb="0" eb="2">
      <t>ショテイ</t>
    </rPh>
    <phoneticPr fontId="1"/>
  </si>
  <si>
    <t>休憩</t>
    <rPh sb="0" eb="2">
      <t>キュウケイ</t>
    </rPh>
    <phoneticPr fontId="1"/>
  </si>
  <si>
    <t>所定(h)</t>
    <rPh sb="0" eb="2">
      <t>ショテイ</t>
    </rPh>
    <phoneticPr fontId="1"/>
  </si>
  <si>
    <t>休憩(h)</t>
    <rPh sb="0" eb="2">
      <t>キュウケイ</t>
    </rPh>
    <phoneticPr fontId="1"/>
  </si>
  <si>
    <t>C</t>
    <phoneticPr fontId="1"/>
  </si>
  <si>
    <t>A</t>
    <phoneticPr fontId="1"/>
  </si>
  <si>
    <t>tanaka</t>
    <phoneticPr fontId="1"/>
  </si>
  <si>
    <t>suzuki</t>
    <phoneticPr fontId="1"/>
  </si>
  <si>
    <t>B</t>
    <phoneticPr fontId="1"/>
  </si>
  <si>
    <t>C</t>
    <phoneticPr fontId="1"/>
  </si>
  <si>
    <t>No.</t>
    <phoneticPr fontId="1"/>
  </si>
  <si>
    <t>期間</t>
    <rPh sb="0" eb="2">
      <t>キカン</t>
    </rPh>
    <phoneticPr fontId="1"/>
  </si>
  <si>
    <t>月日</t>
    <rPh sb="0" eb="2">
      <t>ガッピ</t>
    </rPh>
    <phoneticPr fontId="1"/>
  </si>
  <si>
    <t>対象期間=１</t>
    <rPh sb="0" eb="2">
      <t>タイショウ</t>
    </rPh>
    <rPh sb="2" eb="4">
      <t>キカン</t>
    </rPh>
    <phoneticPr fontId="1"/>
  </si>
  <si>
    <t>設定</t>
    <rPh sb="0" eb="2">
      <t>セッテイ</t>
    </rPh>
    <phoneticPr fontId="1"/>
  </si>
  <si>
    <t>key2</t>
    <phoneticPr fontId="1"/>
  </si>
  <si>
    <t>key1</t>
    <phoneticPr fontId="1"/>
  </si>
  <si>
    <t>退勤</t>
    <rPh sb="0" eb="2">
      <t>タイキン</t>
    </rPh>
    <phoneticPr fontId="1"/>
  </si>
  <si>
    <t>勤務時間チェック</t>
    <rPh sb="0" eb="2">
      <t>キンム</t>
    </rPh>
    <rPh sb="2" eb="4">
      <t>ジカン</t>
    </rPh>
    <phoneticPr fontId="1"/>
  </si>
  <si>
    <r>
      <rPr>
        <sz val="11"/>
        <rFont val="游ゴシック"/>
        <family val="3"/>
        <charset val="128"/>
        <scheme val="minor"/>
      </rPr>
      <t>フォントが</t>
    </r>
    <r>
      <rPr>
        <sz val="11"/>
        <color rgb="FF0000FF"/>
        <rFont val="游ゴシック"/>
        <family val="3"/>
        <charset val="128"/>
        <scheme val="minor"/>
      </rPr>
      <t>青字</t>
    </r>
    <r>
      <rPr>
        <sz val="11"/>
        <rFont val="游ゴシック"/>
        <family val="3"/>
        <charset val="128"/>
        <scheme val="minor"/>
      </rPr>
      <t>のセルは手入力です。</t>
    </r>
    <rPh sb="5" eb="7">
      <t>アオジ</t>
    </rPh>
    <rPh sb="11" eb="12">
      <t>テ</t>
    </rPh>
    <rPh sb="12" eb="14">
      <t>ニュウリョク</t>
    </rPh>
    <phoneticPr fontId="1"/>
  </si>
  <si>
    <t>「休み」は上段ブランク（空白）です。</t>
    <rPh sb="1" eb="2">
      <t>ヤス</t>
    </rPh>
    <rPh sb="5" eb="7">
      <t>ジョウダン</t>
    </rPh>
    <rPh sb="12" eb="14">
      <t>クウハク</t>
    </rPh>
    <phoneticPr fontId="1"/>
  </si>
  <si>
    <t>スケジュールの開始日を入力してください。</t>
    <rPh sb="7" eb="10">
      <t>カイシビ</t>
    </rPh>
    <rPh sb="11" eb="13">
      <t>ニュウリョク</t>
    </rPh>
    <phoneticPr fontId="1"/>
  </si>
  <si>
    <t>開始日</t>
    <rPh sb="0" eb="2">
      <t>カイシ</t>
    </rPh>
    <rPh sb="2" eb="3">
      <t>ヒ</t>
    </rPh>
    <phoneticPr fontId="1"/>
  </si>
  <si>
    <t>終了日</t>
    <rPh sb="0" eb="2">
      <t>シュウリョウ</t>
    </rPh>
    <rPh sb="2" eb="3">
      <t>ヒ</t>
    </rPh>
    <phoneticPr fontId="1"/>
  </si>
  <si>
    <t>スケジュールの終了日は自動計算です。1か月後に設定してます。</t>
    <rPh sb="7" eb="10">
      <t>シュウリョウビ</t>
    </rPh>
    <rPh sb="11" eb="15">
      <t>ジドウケイサン</t>
    </rPh>
    <rPh sb="20" eb="22">
      <t>ゲツゴ</t>
    </rPh>
    <rPh sb="23" eb="25">
      <t>セッテイ</t>
    </rPh>
    <phoneticPr fontId="1"/>
  </si>
  <si>
    <t>所定時間が人により異なる場合は勤務パターンを入れてください。</t>
    <rPh sb="0" eb="2">
      <t>ショテイ</t>
    </rPh>
    <rPh sb="2" eb="4">
      <t>ジカン</t>
    </rPh>
    <rPh sb="5" eb="6">
      <t>ヒト</t>
    </rPh>
    <rPh sb="9" eb="10">
      <t>コト</t>
    </rPh>
    <rPh sb="12" eb="14">
      <t>バアイ</t>
    </rPh>
    <rPh sb="15" eb="17">
      <t>キンム</t>
    </rPh>
    <rPh sb="22" eb="23">
      <t>イ</t>
    </rPh>
    <phoneticPr fontId="1"/>
  </si>
  <si>
    <t>出勤時間が8：30の場合、「830」と：（コロン）なしの数字を上段に入力します。</t>
    <rPh sb="0" eb="2">
      <t>シュッキン</t>
    </rPh>
    <rPh sb="2" eb="4">
      <t>ジカン</t>
    </rPh>
    <rPh sb="10" eb="12">
      <t>バアイ</t>
    </rPh>
    <rPh sb="28" eb="30">
      <t>スウジ</t>
    </rPh>
    <rPh sb="31" eb="33">
      <t>ジョウダン</t>
    </rPh>
    <rPh sb="34" eb="36">
      <t>ニュウリョク</t>
    </rPh>
    <phoneticPr fontId="1"/>
  </si>
  <si>
    <t>退勤時間は自動計算です。</t>
    <rPh sb="0" eb="2">
      <t>タイキン</t>
    </rPh>
    <rPh sb="2" eb="4">
      <t>ジカン</t>
    </rPh>
    <rPh sb="5" eb="7">
      <t>ジドウ</t>
    </rPh>
    <rPh sb="7" eb="9">
      <t>ケイサン</t>
    </rPh>
    <phoneticPr fontId="1"/>
  </si>
  <si>
    <t>A1セルに日付を入力してください。勤務時間帯に穴や人員過不足がないかをチェックします。</t>
    <rPh sb="5" eb="7">
      <t>ヒヅケ</t>
    </rPh>
    <rPh sb="8" eb="10">
      <t>ニュウリョク</t>
    </rPh>
    <rPh sb="17" eb="19">
      <t>キンム</t>
    </rPh>
    <rPh sb="19" eb="22">
      <t>ジカンタイ</t>
    </rPh>
    <rPh sb="23" eb="24">
      <t>アナ</t>
    </rPh>
    <rPh sb="25" eb="27">
      <t>ジンイン</t>
    </rPh>
    <rPh sb="27" eb="30">
      <t>カブソク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</si>
</sst>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0&quot;:&quot;00"/>
    <numFmt numFmtId="178" formatCode="hh:mm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178" fontId="0" fillId="0" borderId="7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2" fontId="0" fillId="0" borderId="4" xfId="0" applyNumberFormat="1" applyBorder="1">
      <alignment vertical="center"/>
    </xf>
    <xf numFmtId="2" fontId="0" fillId="0" borderId="9" xfId="0" applyNumberFormat="1" applyBorder="1">
      <alignment vertical="center"/>
    </xf>
    <xf numFmtId="0" fontId="0" fillId="0" borderId="9" xfId="0" applyBorder="1">
      <alignment vertical="center"/>
    </xf>
    <xf numFmtId="178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3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10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7" xfId="0" applyNumberFormat="1" applyBorder="1">
      <alignment vertical="center"/>
    </xf>
    <xf numFmtId="14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4" fontId="0" fillId="0" borderId="0" xfId="0" applyNumberFormat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5" fillId="0" borderId="0" xfId="0" applyFont="1">
      <alignment vertical="center"/>
    </xf>
    <xf numFmtId="40" fontId="0" fillId="0" borderId="7" xfId="1" applyNumberFormat="1" applyFont="1" applyBorder="1">
      <alignment vertical="center"/>
    </xf>
    <xf numFmtId="0" fontId="0" fillId="0" borderId="21" xfId="0" applyBorder="1">
      <alignment vertical="center"/>
    </xf>
    <xf numFmtId="40" fontId="0" fillId="0" borderId="11" xfId="1" applyNumberFormat="1" applyFont="1" applyBorder="1">
      <alignment vertical="center"/>
    </xf>
    <xf numFmtId="178" fontId="0" fillId="0" borderId="22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24" xfId="0" applyNumberForma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56" fontId="3" fillId="0" borderId="0" xfId="0" applyNumberFormat="1" applyFont="1">
      <alignment vertical="center"/>
    </xf>
    <xf numFmtId="0" fontId="0" fillId="0" borderId="31" xfId="0" applyBorder="1" applyAlignment="1">
      <alignment horizontal="center" vertical="center"/>
    </xf>
    <xf numFmtId="56" fontId="3" fillId="0" borderId="32" xfId="0" applyNumberFormat="1" applyFont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9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</cellXfs>
  <cellStyles count="2">
    <cellStyle name="桁区切り" xfId="1" builtinId="6"/>
    <cellStyle name="標準" xfId="0" builtinId="0"/>
  </cellStyles>
  <dxfs count="3">
    <dxf>
      <font>
        <color rgb="FF0000FF"/>
      </font>
      <fill>
        <patternFill>
          <bgColor rgb="FF0000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rgb="FF0000FF"/>
      </font>
      <fill>
        <patternFill>
          <bgColor rgb="FF0000FF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737C-242B-48F1-83B3-8EE1D372B938}">
  <sheetPr>
    <pageSetUpPr fitToPage="1"/>
  </sheetPr>
  <dimension ref="A1:AN23"/>
  <sheetViews>
    <sheetView tabSelected="1" workbookViewId="0"/>
  </sheetViews>
  <sheetFormatPr defaultRowHeight="18.75" x14ac:dyDescent="0.4"/>
  <cols>
    <col min="1" max="1" width="4.375" customWidth="1"/>
    <col min="2" max="3" width="10.25" bestFit="1" customWidth="1"/>
    <col min="4" max="4" width="9.875" customWidth="1"/>
    <col min="5" max="5" width="4.375" bestFit="1" customWidth="1"/>
    <col min="6" max="6" width="10.25" customWidth="1"/>
    <col min="7" max="7" width="12.875" customWidth="1"/>
    <col min="8" max="38" width="5.625" customWidth="1"/>
  </cols>
  <sheetData>
    <row r="1" spans="1:38" ht="19.5" thickBot="1" x14ac:dyDescent="0.45">
      <c r="B1" s="39" t="s">
        <v>23</v>
      </c>
    </row>
    <row r="2" spans="1:38" x14ac:dyDescent="0.4">
      <c r="A2" s="30"/>
      <c r="B2" s="31"/>
      <c r="C2" s="31"/>
      <c r="D2" s="31"/>
      <c r="E2" s="32"/>
      <c r="G2" s="57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</row>
    <row r="3" spans="1:38" x14ac:dyDescent="0.4">
      <c r="A3" s="33"/>
      <c r="B3" t="s">
        <v>20</v>
      </c>
      <c r="E3" s="34"/>
      <c r="G3" s="60" t="s">
        <v>28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2"/>
    </row>
    <row r="4" spans="1:38" x14ac:dyDescent="0.4">
      <c r="A4" s="33"/>
      <c r="B4" s="1" t="s">
        <v>31</v>
      </c>
      <c r="C4" s="1" t="s">
        <v>32</v>
      </c>
      <c r="E4" s="34"/>
      <c r="G4" s="63" t="s">
        <v>30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</row>
    <row r="5" spans="1:38" x14ac:dyDescent="0.4">
      <c r="A5" s="33"/>
      <c r="B5" s="28">
        <v>46069</v>
      </c>
      <c r="C5" s="2">
        <f>EDATE(B5,1)-1</f>
        <v>46096</v>
      </c>
      <c r="E5" s="34"/>
      <c r="G5" s="63" t="s">
        <v>33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2"/>
    </row>
    <row r="6" spans="1:38" x14ac:dyDescent="0.4">
      <c r="A6" s="33"/>
      <c r="B6" s="35"/>
      <c r="C6" s="35"/>
      <c r="E6" s="34"/>
      <c r="G6" s="63" t="s">
        <v>34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38" x14ac:dyDescent="0.4">
      <c r="A7" s="33"/>
      <c r="B7" t="s">
        <v>7</v>
      </c>
      <c r="E7" s="34"/>
      <c r="G7" s="63" t="s">
        <v>35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</row>
    <row r="8" spans="1:38" x14ac:dyDescent="0.4">
      <c r="A8" s="33"/>
      <c r="B8" s="1" t="s">
        <v>25</v>
      </c>
      <c r="C8" s="1" t="s">
        <v>11</v>
      </c>
      <c r="D8" s="1" t="s">
        <v>12</v>
      </c>
      <c r="E8" s="34"/>
      <c r="G8" s="63" t="s">
        <v>36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2"/>
    </row>
    <row r="9" spans="1:38" x14ac:dyDescent="0.4">
      <c r="A9" s="33"/>
      <c r="B9" s="1" t="s">
        <v>2</v>
      </c>
      <c r="C9" s="29">
        <v>8</v>
      </c>
      <c r="D9" s="29">
        <v>1</v>
      </c>
      <c r="E9" s="34"/>
      <c r="G9" s="63" t="s">
        <v>29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2"/>
    </row>
    <row r="10" spans="1:38" x14ac:dyDescent="0.4">
      <c r="A10" s="33"/>
      <c r="B10" s="1" t="s">
        <v>3</v>
      </c>
      <c r="C10" s="29">
        <v>6</v>
      </c>
      <c r="D10" s="29">
        <v>0.5</v>
      </c>
      <c r="E10" s="34"/>
      <c r="G10" s="64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6"/>
    </row>
    <row r="11" spans="1:38" x14ac:dyDescent="0.4">
      <c r="A11" s="33"/>
      <c r="B11" s="1" t="s">
        <v>13</v>
      </c>
      <c r="C11" s="29">
        <v>4</v>
      </c>
      <c r="D11" s="29">
        <v>0</v>
      </c>
      <c r="E11" s="34"/>
    </row>
    <row r="12" spans="1:38" ht="19.5" thickBot="1" x14ac:dyDescent="0.45">
      <c r="A12" s="36"/>
      <c r="B12" s="37"/>
      <c r="C12" s="37"/>
      <c r="D12" s="37"/>
      <c r="E12" s="38"/>
    </row>
    <row r="13" spans="1:38" x14ac:dyDescent="0.4">
      <c r="H13" s="39" t="str">
        <f>YEAR(C5)&amp;"年"&amp;MONTH(C5)&amp;"月度出勤予定表"</f>
        <v>2026年3月度出勤予定表</v>
      </c>
    </row>
    <row r="15" spans="1:38" hidden="1" x14ac:dyDescent="0.4">
      <c r="G15" s="1" t="s">
        <v>22</v>
      </c>
      <c r="H15" s="1">
        <f t="shared" ref="H15:AL15" si="0">IF(AND(H16&gt;=$B$5,H16&lt;=$C$5),1,0)</f>
        <v>1</v>
      </c>
      <c r="I15" s="1">
        <f t="shared" si="0"/>
        <v>1</v>
      </c>
      <c r="J15" s="1">
        <f t="shared" si="0"/>
        <v>1</v>
      </c>
      <c r="K15" s="1">
        <f t="shared" si="0"/>
        <v>1</v>
      </c>
      <c r="L15" s="1">
        <f t="shared" si="0"/>
        <v>1</v>
      </c>
      <c r="M15" s="1">
        <f t="shared" si="0"/>
        <v>1</v>
      </c>
      <c r="N15" s="1">
        <f t="shared" si="0"/>
        <v>1</v>
      </c>
      <c r="O15" s="1">
        <f t="shared" si="0"/>
        <v>1</v>
      </c>
      <c r="P15" s="1">
        <f t="shared" si="0"/>
        <v>1</v>
      </c>
      <c r="Q15" s="1">
        <f t="shared" si="0"/>
        <v>1</v>
      </c>
      <c r="R15" s="1">
        <f t="shared" si="0"/>
        <v>1</v>
      </c>
      <c r="S15" s="1">
        <f t="shared" si="0"/>
        <v>1</v>
      </c>
      <c r="T15" s="1">
        <f t="shared" si="0"/>
        <v>1</v>
      </c>
      <c r="U15" s="1">
        <f t="shared" si="0"/>
        <v>1</v>
      </c>
      <c r="V15" s="1">
        <f t="shared" si="0"/>
        <v>1</v>
      </c>
      <c r="W15" s="1">
        <f t="shared" si="0"/>
        <v>1</v>
      </c>
      <c r="X15" s="1">
        <f t="shared" si="0"/>
        <v>1</v>
      </c>
      <c r="Y15" s="1">
        <f t="shared" si="0"/>
        <v>1</v>
      </c>
      <c r="Z15" s="1">
        <f t="shared" si="0"/>
        <v>1</v>
      </c>
      <c r="AA15" s="1">
        <f t="shared" si="0"/>
        <v>1</v>
      </c>
      <c r="AB15" s="1">
        <f t="shared" si="0"/>
        <v>1</v>
      </c>
      <c r="AC15" s="1">
        <f t="shared" si="0"/>
        <v>1</v>
      </c>
      <c r="AD15" s="1">
        <f t="shared" si="0"/>
        <v>1</v>
      </c>
      <c r="AE15" s="1">
        <f t="shared" si="0"/>
        <v>1</v>
      </c>
      <c r="AF15" s="1">
        <f t="shared" si="0"/>
        <v>1</v>
      </c>
      <c r="AG15" s="1">
        <f t="shared" si="0"/>
        <v>1</v>
      </c>
      <c r="AH15" s="1">
        <f t="shared" si="0"/>
        <v>1</v>
      </c>
      <c r="AI15" s="1">
        <f t="shared" si="0"/>
        <v>1</v>
      </c>
      <c r="AJ15" s="1">
        <f t="shared" si="0"/>
        <v>0</v>
      </c>
      <c r="AK15" s="1">
        <f t="shared" si="0"/>
        <v>0</v>
      </c>
      <c r="AL15" s="1">
        <f t="shared" si="0"/>
        <v>0</v>
      </c>
    </row>
    <row r="16" spans="1:38" x14ac:dyDescent="0.4">
      <c r="G16" s="1" t="s">
        <v>21</v>
      </c>
      <c r="H16" s="3">
        <f>$B$5</f>
        <v>46069</v>
      </c>
      <c r="I16" s="3">
        <f>H16+1</f>
        <v>46070</v>
      </c>
      <c r="J16" s="3">
        <f t="shared" ref="J16:AL16" si="1">I16+1</f>
        <v>46071</v>
      </c>
      <c r="K16" s="3">
        <f t="shared" si="1"/>
        <v>46072</v>
      </c>
      <c r="L16" s="3">
        <f t="shared" si="1"/>
        <v>46073</v>
      </c>
      <c r="M16" s="3">
        <f t="shared" si="1"/>
        <v>46074</v>
      </c>
      <c r="N16" s="3">
        <f t="shared" si="1"/>
        <v>46075</v>
      </c>
      <c r="O16" s="3">
        <f t="shared" si="1"/>
        <v>46076</v>
      </c>
      <c r="P16" s="3">
        <f t="shared" si="1"/>
        <v>46077</v>
      </c>
      <c r="Q16" s="3">
        <f t="shared" si="1"/>
        <v>46078</v>
      </c>
      <c r="R16" s="3">
        <f t="shared" si="1"/>
        <v>46079</v>
      </c>
      <c r="S16" s="3">
        <f t="shared" si="1"/>
        <v>46080</v>
      </c>
      <c r="T16" s="3">
        <f t="shared" si="1"/>
        <v>46081</v>
      </c>
      <c r="U16" s="3">
        <f t="shared" si="1"/>
        <v>46082</v>
      </c>
      <c r="V16" s="3">
        <f t="shared" si="1"/>
        <v>46083</v>
      </c>
      <c r="W16" s="3">
        <f t="shared" si="1"/>
        <v>46084</v>
      </c>
      <c r="X16" s="3">
        <f t="shared" si="1"/>
        <v>46085</v>
      </c>
      <c r="Y16" s="3">
        <f t="shared" si="1"/>
        <v>46086</v>
      </c>
      <c r="Z16" s="3">
        <f t="shared" si="1"/>
        <v>46087</v>
      </c>
      <c r="AA16" s="3">
        <f t="shared" si="1"/>
        <v>46088</v>
      </c>
      <c r="AB16" s="3">
        <f t="shared" si="1"/>
        <v>46089</v>
      </c>
      <c r="AC16" s="3">
        <f t="shared" si="1"/>
        <v>46090</v>
      </c>
      <c r="AD16" s="3">
        <f>AC16+1</f>
        <v>46091</v>
      </c>
      <c r="AE16" s="3">
        <f>AD16+1</f>
        <v>46092</v>
      </c>
      <c r="AF16" s="3">
        <f>AE16+1</f>
        <v>46093</v>
      </c>
      <c r="AG16" s="3">
        <f t="shared" si="1"/>
        <v>46094</v>
      </c>
      <c r="AH16" s="3">
        <f t="shared" si="1"/>
        <v>46095</v>
      </c>
      <c r="AI16" s="3">
        <f t="shared" si="1"/>
        <v>46096</v>
      </c>
      <c r="AJ16" s="3">
        <f t="shared" si="1"/>
        <v>46097</v>
      </c>
      <c r="AK16" s="3">
        <f t="shared" si="1"/>
        <v>46098</v>
      </c>
      <c r="AL16" s="3">
        <f t="shared" si="1"/>
        <v>46099</v>
      </c>
    </row>
    <row r="17" spans="1:40" x14ac:dyDescent="0.4">
      <c r="A17" t="s">
        <v>24</v>
      </c>
      <c r="B17" s="1" t="s">
        <v>6</v>
      </c>
      <c r="C17" s="1" t="s">
        <v>9</v>
      </c>
      <c r="D17" s="1" t="s">
        <v>10</v>
      </c>
      <c r="E17" s="1" t="s">
        <v>19</v>
      </c>
      <c r="F17" s="1" t="s">
        <v>1</v>
      </c>
      <c r="G17" s="1" t="s">
        <v>0</v>
      </c>
      <c r="H17" s="4" t="str">
        <f>TEXT(H16,"aaa")</f>
        <v>月</v>
      </c>
      <c r="I17" s="4" t="str">
        <f t="shared" ref="I17:AL17" si="2">TEXT(I16,"aaa")</f>
        <v>火</v>
      </c>
      <c r="J17" s="4" t="str">
        <f t="shared" si="2"/>
        <v>水</v>
      </c>
      <c r="K17" s="4" t="str">
        <f t="shared" si="2"/>
        <v>木</v>
      </c>
      <c r="L17" s="4" t="str">
        <f t="shared" si="2"/>
        <v>金</v>
      </c>
      <c r="M17" s="4" t="str">
        <f t="shared" si="2"/>
        <v>土</v>
      </c>
      <c r="N17" s="4" t="str">
        <f t="shared" si="2"/>
        <v>日</v>
      </c>
      <c r="O17" s="4" t="str">
        <f t="shared" si="2"/>
        <v>月</v>
      </c>
      <c r="P17" s="4" t="str">
        <f t="shared" si="2"/>
        <v>火</v>
      </c>
      <c r="Q17" s="4" t="str">
        <f t="shared" si="2"/>
        <v>水</v>
      </c>
      <c r="R17" s="4" t="str">
        <f t="shared" si="2"/>
        <v>木</v>
      </c>
      <c r="S17" s="4" t="str">
        <f t="shared" si="2"/>
        <v>金</v>
      </c>
      <c r="T17" s="4" t="str">
        <f t="shared" si="2"/>
        <v>土</v>
      </c>
      <c r="U17" s="4" t="str">
        <f t="shared" si="2"/>
        <v>日</v>
      </c>
      <c r="V17" s="4" t="str">
        <f t="shared" si="2"/>
        <v>月</v>
      </c>
      <c r="W17" s="4" t="str">
        <f t="shared" si="2"/>
        <v>火</v>
      </c>
      <c r="X17" s="4" t="str">
        <f t="shared" si="2"/>
        <v>水</v>
      </c>
      <c r="Y17" s="4" t="str">
        <f t="shared" si="2"/>
        <v>木</v>
      </c>
      <c r="Z17" s="4" t="str">
        <f t="shared" si="2"/>
        <v>金</v>
      </c>
      <c r="AA17" s="4" t="str">
        <f t="shared" si="2"/>
        <v>土</v>
      </c>
      <c r="AB17" s="4" t="str">
        <f t="shared" si="2"/>
        <v>日</v>
      </c>
      <c r="AC17" s="4" t="str">
        <f t="shared" si="2"/>
        <v>月</v>
      </c>
      <c r="AD17" s="4" t="str">
        <f t="shared" si="2"/>
        <v>火</v>
      </c>
      <c r="AE17" s="4" t="str">
        <f t="shared" si="2"/>
        <v>水</v>
      </c>
      <c r="AF17" s="4" t="str">
        <f t="shared" si="2"/>
        <v>木</v>
      </c>
      <c r="AG17" s="4" t="str">
        <f t="shared" si="2"/>
        <v>金</v>
      </c>
      <c r="AH17" s="4" t="str">
        <f t="shared" si="2"/>
        <v>土</v>
      </c>
      <c r="AI17" s="4" t="str">
        <f t="shared" si="2"/>
        <v>日</v>
      </c>
      <c r="AJ17" s="4" t="str">
        <f t="shared" si="2"/>
        <v>月</v>
      </c>
      <c r="AK17" s="4" t="str">
        <f t="shared" si="2"/>
        <v>火</v>
      </c>
      <c r="AL17" s="4" t="str">
        <f t="shared" si="2"/>
        <v>水</v>
      </c>
      <c r="AM17" s="1" t="s">
        <v>4</v>
      </c>
      <c r="AN17" s="1" t="s">
        <v>5</v>
      </c>
    </row>
    <row r="18" spans="1:40" x14ac:dyDescent="0.4">
      <c r="A18">
        <f>E18</f>
        <v>1</v>
      </c>
      <c r="B18" s="21" t="s">
        <v>14</v>
      </c>
      <c r="C18" s="11">
        <f>IFERROR(VLOOKUP($B18,$B$8:$D$11,2,0),"")</f>
        <v>8</v>
      </c>
      <c r="D18" s="11">
        <f>IFERROR(VLOOKUP($B18,$B$8:$D$11,3,0),"")</f>
        <v>1</v>
      </c>
      <c r="E18" s="5">
        <v>1</v>
      </c>
      <c r="F18" s="16">
        <v>123456</v>
      </c>
      <c r="G18" s="16" t="s">
        <v>8</v>
      </c>
      <c r="H18" s="19">
        <v>830</v>
      </c>
      <c r="I18" s="20">
        <v>830</v>
      </c>
      <c r="J18" s="20">
        <v>830</v>
      </c>
      <c r="K18" s="20">
        <v>830</v>
      </c>
      <c r="L18" s="20">
        <v>830</v>
      </c>
      <c r="M18" s="20"/>
      <c r="N18" s="20"/>
      <c r="O18" s="20">
        <v>1000</v>
      </c>
      <c r="P18" s="20">
        <v>1000</v>
      </c>
      <c r="Q18" s="20">
        <v>1000</v>
      </c>
      <c r="R18" s="20">
        <v>1000</v>
      </c>
      <c r="S18" s="20">
        <v>1000</v>
      </c>
      <c r="T18" s="20"/>
      <c r="U18" s="20"/>
      <c r="V18" s="20">
        <v>830</v>
      </c>
      <c r="W18" s="20">
        <v>830</v>
      </c>
      <c r="X18" s="20">
        <v>830</v>
      </c>
      <c r="Y18" s="20">
        <v>830</v>
      </c>
      <c r="Z18" s="20">
        <v>830</v>
      </c>
      <c r="AA18" s="20"/>
      <c r="AB18" s="20"/>
      <c r="AC18" s="20">
        <v>1000</v>
      </c>
      <c r="AD18" s="20">
        <v>1000</v>
      </c>
      <c r="AE18" s="20">
        <v>1000</v>
      </c>
      <c r="AF18" s="20">
        <v>1000</v>
      </c>
      <c r="AG18" s="20">
        <v>1000</v>
      </c>
      <c r="AH18" s="20"/>
      <c r="AI18" s="20"/>
      <c r="AJ18" s="20">
        <v>830</v>
      </c>
      <c r="AK18" s="20">
        <v>830</v>
      </c>
      <c r="AL18" s="20">
        <v>830</v>
      </c>
      <c r="AM18" s="9"/>
      <c r="AN18" s="5"/>
    </row>
    <row r="19" spans="1:40" x14ac:dyDescent="0.4">
      <c r="A19">
        <f>+A18+0.5</f>
        <v>1.5</v>
      </c>
      <c r="B19" s="22"/>
      <c r="C19" s="6"/>
      <c r="D19" s="6"/>
      <c r="E19" s="6"/>
      <c r="F19" s="17"/>
      <c r="G19" s="17"/>
      <c r="H19" s="7">
        <f t="shared" ref="H19:AL19" si="3">IF(OR(H$15=0,H18=""),"",(ROUNDDOWN(H18/100,0)+$C18+$D18+RIGHT(H18,2)/60)/24)</f>
        <v>0.72916666666666663</v>
      </c>
      <c r="I19" s="14">
        <f t="shared" si="3"/>
        <v>0.72916666666666663</v>
      </c>
      <c r="J19" s="14">
        <f t="shared" si="3"/>
        <v>0.72916666666666663</v>
      </c>
      <c r="K19" s="14">
        <f t="shared" si="3"/>
        <v>0.72916666666666663</v>
      </c>
      <c r="L19" s="14">
        <f t="shared" si="3"/>
        <v>0.72916666666666663</v>
      </c>
      <c r="M19" s="14" t="str">
        <f t="shared" si="3"/>
        <v/>
      </c>
      <c r="N19" s="14" t="str">
        <f t="shared" si="3"/>
        <v/>
      </c>
      <c r="O19" s="14">
        <f t="shared" si="3"/>
        <v>0.79166666666666663</v>
      </c>
      <c r="P19" s="14">
        <f t="shared" si="3"/>
        <v>0.79166666666666663</v>
      </c>
      <c r="Q19" s="14">
        <f t="shared" si="3"/>
        <v>0.79166666666666663</v>
      </c>
      <c r="R19" s="14">
        <f t="shared" si="3"/>
        <v>0.79166666666666663</v>
      </c>
      <c r="S19" s="14">
        <f t="shared" si="3"/>
        <v>0.79166666666666663</v>
      </c>
      <c r="T19" s="14" t="str">
        <f t="shared" si="3"/>
        <v/>
      </c>
      <c r="U19" s="14" t="str">
        <f t="shared" si="3"/>
        <v/>
      </c>
      <c r="V19" s="14">
        <f t="shared" si="3"/>
        <v>0.72916666666666663</v>
      </c>
      <c r="W19" s="14">
        <f t="shared" si="3"/>
        <v>0.72916666666666663</v>
      </c>
      <c r="X19" s="14">
        <f t="shared" si="3"/>
        <v>0.72916666666666663</v>
      </c>
      <c r="Y19" s="14">
        <f t="shared" si="3"/>
        <v>0.72916666666666663</v>
      </c>
      <c r="Z19" s="14">
        <f t="shared" si="3"/>
        <v>0.72916666666666663</v>
      </c>
      <c r="AA19" s="14" t="str">
        <f t="shared" si="3"/>
        <v/>
      </c>
      <c r="AB19" s="14" t="str">
        <f t="shared" si="3"/>
        <v/>
      </c>
      <c r="AC19" s="14">
        <f t="shared" si="3"/>
        <v>0.79166666666666663</v>
      </c>
      <c r="AD19" s="14">
        <f t="shared" si="3"/>
        <v>0.79166666666666663</v>
      </c>
      <c r="AE19" s="14">
        <f t="shared" si="3"/>
        <v>0.79166666666666663</v>
      </c>
      <c r="AF19" s="14">
        <f t="shared" si="3"/>
        <v>0.79166666666666663</v>
      </c>
      <c r="AG19" s="14">
        <f t="shared" si="3"/>
        <v>0.79166666666666663</v>
      </c>
      <c r="AH19" s="14" t="str">
        <f t="shared" si="3"/>
        <v/>
      </c>
      <c r="AI19" s="14" t="str">
        <f t="shared" si="3"/>
        <v/>
      </c>
      <c r="AJ19" s="14" t="str">
        <f t="shared" si="3"/>
        <v/>
      </c>
      <c r="AK19" s="14" t="str">
        <f t="shared" si="3"/>
        <v/>
      </c>
      <c r="AL19" s="14" t="str">
        <f t="shared" si="3"/>
        <v/>
      </c>
      <c r="AM19" s="26">
        <f>COUNTIF(H19:AL19,"&gt;0")</f>
        <v>20</v>
      </c>
      <c r="AN19" s="27">
        <f>COUNTIF($H$15:$AL$15,1)-AM19</f>
        <v>8</v>
      </c>
    </row>
    <row r="20" spans="1:40" x14ac:dyDescent="0.4">
      <c r="A20">
        <f>E20</f>
        <v>2</v>
      </c>
      <c r="B20" s="23" t="s">
        <v>17</v>
      </c>
      <c r="C20" s="12">
        <f>IFERROR(VLOOKUP($B20,$B$8:$D$11,2,0),"")</f>
        <v>6</v>
      </c>
      <c r="D20" s="12">
        <f>IFERROR(VLOOKUP($B20,$B$8:$D$11,3,0),"")</f>
        <v>0.5</v>
      </c>
      <c r="E20" s="13">
        <v>2</v>
      </c>
      <c r="F20" s="18">
        <v>234567</v>
      </c>
      <c r="G20" s="18" t="s">
        <v>15</v>
      </c>
      <c r="H20" s="24">
        <v>1000</v>
      </c>
      <c r="I20" s="25">
        <v>1000</v>
      </c>
      <c r="J20" s="25">
        <v>1000</v>
      </c>
      <c r="K20" s="25">
        <v>1000</v>
      </c>
      <c r="L20" s="25">
        <v>1000</v>
      </c>
      <c r="M20" s="25"/>
      <c r="N20" s="25"/>
      <c r="O20" s="25">
        <v>830</v>
      </c>
      <c r="P20" s="25">
        <v>830</v>
      </c>
      <c r="Q20" s="25">
        <v>830</v>
      </c>
      <c r="R20" s="25">
        <v>830</v>
      </c>
      <c r="S20" s="25">
        <v>830</v>
      </c>
      <c r="T20" s="25"/>
      <c r="U20" s="25"/>
      <c r="V20" s="25">
        <v>1000</v>
      </c>
      <c r="W20" s="25">
        <v>1000</v>
      </c>
      <c r="X20" s="25">
        <v>1000</v>
      </c>
      <c r="Y20" s="25">
        <v>1000</v>
      </c>
      <c r="Z20" s="25">
        <v>1000</v>
      </c>
      <c r="AA20" s="25"/>
      <c r="AB20" s="25"/>
      <c r="AC20" s="25">
        <v>900</v>
      </c>
      <c r="AD20" s="25">
        <v>900</v>
      </c>
      <c r="AE20" s="25">
        <v>900</v>
      </c>
      <c r="AF20" s="25">
        <v>900</v>
      </c>
      <c r="AG20" s="25">
        <v>900</v>
      </c>
      <c r="AH20" s="25"/>
      <c r="AI20" s="25"/>
      <c r="AJ20" s="25">
        <v>1000</v>
      </c>
      <c r="AK20" s="25">
        <v>1000</v>
      </c>
      <c r="AL20" s="25">
        <v>1000</v>
      </c>
      <c r="AM20" s="10"/>
      <c r="AN20" s="13"/>
    </row>
    <row r="21" spans="1:40" x14ac:dyDescent="0.4">
      <c r="A21">
        <f>+A20+0.5</f>
        <v>2.5</v>
      </c>
      <c r="B21" s="22"/>
      <c r="C21" s="6"/>
      <c r="D21" s="6"/>
      <c r="E21" s="6"/>
      <c r="F21" s="17"/>
      <c r="G21" s="17"/>
      <c r="H21" s="7">
        <f t="shared" ref="H21:AL21" si="4">IF(OR(H$15=0,H20=""),"",(ROUNDDOWN(H20/100,0)+$C20+$D20+RIGHT(H20,2)/60)/24)</f>
        <v>0.6875</v>
      </c>
      <c r="I21" s="14">
        <f t="shared" si="4"/>
        <v>0.6875</v>
      </c>
      <c r="J21" s="14">
        <f t="shared" si="4"/>
        <v>0.6875</v>
      </c>
      <c r="K21" s="14">
        <f t="shared" si="4"/>
        <v>0.6875</v>
      </c>
      <c r="L21" s="14">
        <f t="shared" si="4"/>
        <v>0.6875</v>
      </c>
      <c r="M21" s="14" t="str">
        <f t="shared" si="4"/>
        <v/>
      </c>
      <c r="N21" s="14" t="str">
        <f t="shared" si="4"/>
        <v/>
      </c>
      <c r="O21" s="14">
        <f t="shared" si="4"/>
        <v>0.625</v>
      </c>
      <c r="P21" s="14">
        <f t="shared" si="4"/>
        <v>0.625</v>
      </c>
      <c r="Q21" s="14">
        <f t="shared" si="4"/>
        <v>0.625</v>
      </c>
      <c r="R21" s="14">
        <f t="shared" si="4"/>
        <v>0.625</v>
      </c>
      <c r="S21" s="14">
        <f t="shared" si="4"/>
        <v>0.625</v>
      </c>
      <c r="T21" s="14" t="str">
        <f t="shared" si="4"/>
        <v/>
      </c>
      <c r="U21" s="14" t="str">
        <f t="shared" si="4"/>
        <v/>
      </c>
      <c r="V21" s="14">
        <f t="shared" si="4"/>
        <v>0.6875</v>
      </c>
      <c r="W21" s="14">
        <f t="shared" si="4"/>
        <v>0.6875</v>
      </c>
      <c r="X21" s="14">
        <f t="shared" si="4"/>
        <v>0.6875</v>
      </c>
      <c r="Y21" s="14">
        <f t="shared" si="4"/>
        <v>0.6875</v>
      </c>
      <c r="Z21" s="14">
        <f t="shared" si="4"/>
        <v>0.6875</v>
      </c>
      <c r="AA21" s="14" t="str">
        <f t="shared" si="4"/>
        <v/>
      </c>
      <c r="AB21" s="14" t="str">
        <f t="shared" si="4"/>
        <v/>
      </c>
      <c r="AC21" s="14">
        <f t="shared" si="4"/>
        <v>0.64583333333333337</v>
      </c>
      <c r="AD21" s="14">
        <f t="shared" si="4"/>
        <v>0.64583333333333337</v>
      </c>
      <c r="AE21" s="14">
        <f t="shared" si="4"/>
        <v>0.64583333333333337</v>
      </c>
      <c r="AF21" s="14">
        <f t="shared" si="4"/>
        <v>0.64583333333333337</v>
      </c>
      <c r="AG21" s="14">
        <f t="shared" si="4"/>
        <v>0.64583333333333337</v>
      </c>
      <c r="AH21" s="14" t="str">
        <f t="shared" si="4"/>
        <v/>
      </c>
      <c r="AI21" s="14" t="str">
        <f t="shared" si="4"/>
        <v/>
      </c>
      <c r="AJ21" s="14" t="str">
        <f t="shared" si="4"/>
        <v/>
      </c>
      <c r="AK21" s="14" t="str">
        <f t="shared" si="4"/>
        <v/>
      </c>
      <c r="AL21" s="14" t="str">
        <f t="shared" si="4"/>
        <v/>
      </c>
      <c r="AM21" s="26">
        <f>COUNTIF(H21:AL21,"&gt;0")</f>
        <v>20</v>
      </c>
      <c r="AN21" s="27">
        <f>COUNTIF($H$15:$AL$15,1)-AM21</f>
        <v>8</v>
      </c>
    </row>
    <row r="22" spans="1:40" x14ac:dyDescent="0.4">
      <c r="A22">
        <f>E22</f>
        <v>3</v>
      </c>
      <c r="B22" s="23" t="s">
        <v>18</v>
      </c>
      <c r="C22" s="12">
        <f>IFERROR(VLOOKUP($B22,$B$8:$D$11,2,0),"")</f>
        <v>4</v>
      </c>
      <c r="D22" s="12">
        <f>IFERROR(VLOOKUP($B22,$B$8:$D$11,3,0),"")</f>
        <v>0</v>
      </c>
      <c r="E22" s="13">
        <v>3</v>
      </c>
      <c r="F22" s="18">
        <v>345678</v>
      </c>
      <c r="G22" s="18" t="s">
        <v>16</v>
      </c>
      <c r="H22" s="24">
        <v>1200</v>
      </c>
      <c r="I22" s="25">
        <v>1200</v>
      </c>
      <c r="J22" s="25">
        <v>1200</v>
      </c>
      <c r="K22" s="25">
        <v>1200</v>
      </c>
      <c r="L22" s="25">
        <v>1200</v>
      </c>
      <c r="M22" s="25"/>
      <c r="N22" s="25"/>
      <c r="O22" s="25">
        <v>1100</v>
      </c>
      <c r="P22" s="25">
        <v>1100</v>
      </c>
      <c r="Q22" s="25">
        <v>1100</v>
      </c>
      <c r="R22" s="25">
        <v>1100</v>
      </c>
      <c r="S22" s="25">
        <v>1100</v>
      </c>
      <c r="T22" s="25"/>
      <c r="U22" s="25"/>
      <c r="V22" s="25">
        <v>1300</v>
      </c>
      <c r="W22" s="25">
        <v>1300</v>
      </c>
      <c r="X22" s="25">
        <v>1300</v>
      </c>
      <c r="Y22" s="25">
        <v>1300</v>
      </c>
      <c r="Z22" s="25">
        <v>1300</v>
      </c>
      <c r="AA22" s="25"/>
      <c r="AB22" s="25"/>
      <c r="AC22" s="25">
        <v>830</v>
      </c>
      <c r="AD22" s="25">
        <v>830</v>
      </c>
      <c r="AE22" s="25">
        <v>830</v>
      </c>
      <c r="AF22" s="25">
        <v>830</v>
      </c>
      <c r="AG22" s="25">
        <v>830</v>
      </c>
      <c r="AH22" s="25"/>
      <c r="AI22" s="25"/>
      <c r="AJ22" s="25">
        <v>1200</v>
      </c>
      <c r="AK22" s="25">
        <v>1200</v>
      </c>
      <c r="AL22" s="25">
        <v>1200</v>
      </c>
      <c r="AM22" s="10"/>
      <c r="AN22" s="13"/>
    </row>
    <row r="23" spans="1:40" x14ac:dyDescent="0.4">
      <c r="A23">
        <f>+A22+0.5</f>
        <v>3.5</v>
      </c>
      <c r="B23" s="22"/>
      <c r="C23" s="6"/>
      <c r="D23" s="6"/>
      <c r="E23" s="6"/>
      <c r="F23" s="17"/>
      <c r="G23" s="17"/>
      <c r="H23" s="7">
        <f t="shared" ref="H23:AL23" si="5">IF(OR(H$15=0,H22=""),"",(ROUNDDOWN(H22/100,0)+$C22+$D22+RIGHT(H22,2)/60)/24)</f>
        <v>0.66666666666666663</v>
      </c>
      <c r="I23" s="14">
        <f t="shared" si="5"/>
        <v>0.66666666666666663</v>
      </c>
      <c r="J23" s="14">
        <f t="shared" si="5"/>
        <v>0.66666666666666663</v>
      </c>
      <c r="K23" s="14">
        <f t="shared" si="5"/>
        <v>0.66666666666666663</v>
      </c>
      <c r="L23" s="14">
        <f t="shared" si="5"/>
        <v>0.66666666666666663</v>
      </c>
      <c r="M23" s="14" t="str">
        <f t="shared" si="5"/>
        <v/>
      </c>
      <c r="N23" s="14" t="str">
        <f t="shared" si="5"/>
        <v/>
      </c>
      <c r="O23" s="14">
        <f t="shared" si="5"/>
        <v>0.625</v>
      </c>
      <c r="P23" s="14">
        <f t="shared" si="5"/>
        <v>0.625</v>
      </c>
      <c r="Q23" s="14">
        <f t="shared" si="5"/>
        <v>0.625</v>
      </c>
      <c r="R23" s="14">
        <f t="shared" si="5"/>
        <v>0.625</v>
      </c>
      <c r="S23" s="14">
        <f t="shared" si="5"/>
        <v>0.625</v>
      </c>
      <c r="T23" s="14" t="str">
        <f t="shared" si="5"/>
        <v/>
      </c>
      <c r="U23" s="14" t="str">
        <f t="shared" si="5"/>
        <v/>
      </c>
      <c r="V23" s="14">
        <f t="shared" si="5"/>
        <v>0.70833333333333337</v>
      </c>
      <c r="W23" s="14">
        <f t="shared" si="5"/>
        <v>0.70833333333333337</v>
      </c>
      <c r="X23" s="14">
        <f t="shared" si="5"/>
        <v>0.70833333333333337</v>
      </c>
      <c r="Y23" s="14">
        <f t="shared" si="5"/>
        <v>0.70833333333333337</v>
      </c>
      <c r="Z23" s="14">
        <f t="shared" si="5"/>
        <v>0.70833333333333337</v>
      </c>
      <c r="AA23" s="14" t="str">
        <f t="shared" si="5"/>
        <v/>
      </c>
      <c r="AB23" s="14" t="str">
        <f t="shared" si="5"/>
        <v/>
      </c>
      <c r="AC23" s="14">
        <f t="shared" si="5"/>
        <v>0.52083333333333337</v>
      </c>
      <c r="AD23" s="14">
        <f t="shared" si="5"/>
        <v>0.52083333333333337</v>
      </c>
      <c r="AE23" s="14">
        <f t="shared" si="5"/>
        <v>0.52083333333333337</v>
      </c>
      <c r="AF23" s="14">
        <f t="shared" si="5"/>
        <v>0.52083333333333337</v>
      </c>
      <c r="AG23" s="14">
        <f t="shared" si="5"/>
        <v>0.52083333333333337</v>
      </c>
      <c r="AH23" s="14" t="str">
        <f t="shared" si="5"/>
        <v/>
      </c>
      <c r="AI23" s="14" t="str">
        <f t="shared" si="5"/>
        <v/>
      </c>
      <c r="AJ23" s="14" t="str">
        <f t="shared" si="5"/>
        <v/>
      </c>
      <c r="AK23" s="14" t="str">
        <f t="shared" si="5"/>
        <v/>
      </c>
      <c r="AL23" s="14" t="str">
        <f t="shared" si="5"/>
        <v/>
      </c>
      <c r="AM23" s="26">
        <f>COUNTIF(H23:AL23,"&gt;0")</f>
        <v>20</v>
      </c>
      <c r="AN23" s="27">
        <f>COUNTIF($H$15:$AL$15,1)-AM23</f>
        <v>8</v>
      </c>
    </row>
  </sheetData>
  <phoneticPr fontId="1"/>
  <pageMargins left="0.39370078740157483" right="0" top="0.39370078740157483" bottom="0.39370078740157483" header="0.19685039370078741" footer="0.19685039370078741"/>
  <pageSetup paperSize="9" scale="6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A378-3F92-4A4B-8849-0186C1D64A73}">
  <sheetPr>
    <pageSetUpPr fitToPage="1"/>
  </sheetPr>
  <dimension ref="A1:AF10"/>
  <sheetViews>
    <sheetView workbookViewId="0"/>
  </sheetViews>
  <sheetFormatPr defaultRowHeight="18.75" x14ac:dyDescent="0.4"/>
  <cols>
    <col min="4" max="32" width="6" bestFit="1" customWidth="1"/>
  </cols>
  <sheetData>
    <row r="1" spans="1:32" ht="19.5" thickBot="1" x14ac:dyDescent="0.45">
      <c r="A1" s="56">
        <v>46069</v>
      </c>
      <c r="B1" s="55" t="str">
        <f>TEXT(A1,"aaa")</f>
        <v>月</v>
      </c>
      <c r="C1" s="39" t="s">
        <v>27</v>
      </c>
      <c r="F1" t="s">
        <v>37</v>
      </c>
    </row>
    <row r="2" spans="1:32" x14ac:dyDescent="0.4">
      <c r="A2" s="54"/>
    </row>
    <row r="3" spans="1:32" hidden="1" x14ac:dyDescent="0.4">
      <c r="F3">
        <v>7</v>
      </c>
      <c r="G3">
        <f t="shared" ref="G3:AF3" si="0">+F3+0.5</f>
        <v>7.5</v>
      </c>
      <c r="H3">
        <f t="shared" si="0"/>
        <v>8</v>
      </c>
      <c r="I3">
        <f t="shared" si="0"/>
        <v>8.5</v>
      </c>
      <c r="J3">
        <f t="shared" si="0"/>
        <v>9</v>
      </c>
      <c r="K3">
        <f t="shared" si="0"/>
        <v>9.5</v>
      </c>
      <c r="L3">
        <f t="shared" si="0"/>
        <v>10</v>
      </c>
      <c r="M3">
        <f t="shared" si="0"/>
        <v>10.5</v>
      </c>
      <c r="N3">
        <f t="shared" si="0"/>
        <v>11</v>
      </c>
      <c r="O3">
        <f t="shared" si="0"/>
        <v>11.5</v>
      </c>
      <c r="P3">
        <f t="shared" si="0"/>
        <v>12</v>
      </c>
      <c r="Q3">
        <f t="shared" si="0"/>
        <v>12.5</v>
      </c>
      <c r="R3">
        <f t="shared" si="0"/>
        <v>13</v>
      </c>
      <c r="S3">
        <f t="shared" si="0"/>
        <v>13.5</v>
      </c>
      <c r="T3">
        <f t="shared" si="0"/>
        <v>14</v>
      </c>
      <c r="U3">
        <f t="shared" si="0"/>
        <v>14.5</v>
      </c>
      <c r="V3">
        <f t="shared" si="0"/>
        <v>15</v>
      </c>
      <c r="W3">
        <f t="shared" si="0"/>
        <v>15.5</v>
      </c>
      <c r="X3">
        <f t="shared" si="0"/>
        <v>16</v>
      </c>
      <c r="Y3">
        <f t="shared" si="0"/>
        <v>16.5</v>
      </c>
      <c r="Z3">
        <f t="shared" si="0"/>
        <v>17</v>
      </c>
      <c r="AA3">
        <f t="shared" si="0"/>
        <v>17.5</v>
      </c>
      <c r="AB3">
        <f t="shared" si="0"/>
        <v>18</v>
      </c>
      <c r="AC3">
        <f t="shared" si="0"/>
        <v>18.5</v>
      </c>
      <c r="AD3">
        <f t="shared" si="0"/>
        <v>19</v>
      </c>
      <c r="AE3">
        <f t="shared" si="0"/>
        <v>19.5</v>
      </c>
      <c r="AF3">
        <f t="shared" si="0"/>
        <v>20</v>
      </c>
    </row>
    <row r="4" spans="1:32" x14ac:dyDescent="0.4">
      <c r="A4" s="1" t="s">
        <v>19</v>
      </c>
      <c r="B4" s="1" t="s">
        <v>1</v>
      </c>
      <c r="C4" s="1" t="s">
        <v>0</v>
      </c>
      <c r="D4" s="1" t="s">
        <v>4</v>
      </c>
      <c r="E4" s="41" t="s">
        <v>26</v>
      </c>
      <c r="F4" s="43">
        <f>F3/24</f>
        <v>0.29166666666666669</v>
      </c>
      <c r="G4" s="44">
        <f t="shared" ref="G4:AF4" si="1">G3/24</f>
        <v>0.3125</v>
      </c>
      <c r="H4" s="44">
        <f t="shared" si="1"/>
        <v>0.33333333333333331</v>
      </c>
      <c r="I4" s="44">
        <f t="shared" si="1"/>
        <v>0.35416666666666669</v>
      </c>
      <c r="J4" s="44">
        <f t="shared" si="1"/>
        <v>0.375</v>
      </c>
      <c r="K4" s="44">
        <f t="shared" si="1"/>
        <v>0.39583333333333331</v>
      </c>
      <c r="L4" s="44">
        <f t="shared" si="1"/>
        <v>0.41666666666666669</v>
      </c>
      <c r="M4" s="44">
        <f t="shared" si="1"/>
        <v>0.4375</v>
      </c>
      <c r="N4" s="44">
        <f t="shared" si="1"/>
        <v>0.45833333333333331</v>
      </c>
      <c r="O4" s="44">
        <f t="shared" si="1"/>
        <v>0.47916666666666669</v>
      </c>
      <c r="P4" s="44">
        <f t="shared" si="1"/>
        <v>0.5</v>
      </c>
      <c r="Q4" s="44">
        <f t="shared" si="1"/>
        <v>0.52083333333333337</v>
      </c>
      <c r="R4" s="44">
        <f t="shared" si="1"/>
        <v>0.54166666666666663</v>
      </c>
      <c r="S4" s="44">
        <f t="shared" si="1"/>
        <v>0.5625</v>
      </c>
      <c r="T4" s="44">
        <f t="shared" si="1"/>
        <v>0.58333333333333337</v>
      </c>
      <c r="U4" s="44">
        <f t="shared" si="1"/>
        <v>0.60416666666666663</v>
      </c>
      <c r="V4" s="44">
        <f t="shared" si="1"/>
        <v>0.625</v>
      </c>
      <c r="W4" s="44">
        <f t="shared" si="1"/>
        <v>0.64583333333333337</v>
      </c>
      <c r="X4" s="44">
        <f t="shared" si="1"/>
        <v>0.66666666666666663</v>
      </c>
      <c r="Y4" s="44">
        <f t="shared" si="1"/>
        <v>0.6875</v>
      </c>
      <c r="Z4" s="44">
        <f t="shared" si="1"/>
        <v>0.70833333333333337</v>
      </c>
      <c r="AA4" s="44">
        <f t="shared" si="1"/>
        <v>0.72916666666666663</v>
      </c>
      <c r="AB4" s="44">
        <f t="shared" si="1"/>
        <v>0.75</v>
      </c>
      <c r="AC4" s="44">
        <f t="shared" si="1"/>
        <v>0.77083333333333337</v>
      </c>
      <c r="AD4" s="44">
        <f t="shared" si="1"/>
        <v>0.79166666666666663</v>
      </c>
      <c r="AE4" s="44">
        <f t="shared" si="1"/>
        <v>0.8125</v>
      </c>
      <c r="AF4" s="45">
        <f t="shared" si="1"/>
        <v>0.83333333333333337</v>
      </c>
    </row>
    <row r="5" spans="1:32" x14ac:dyDescent="0.4">
      <c r="A5" s="5">
        <v>1</v>
      </c>
      <c r="B5" s="52">
        <f>IFERROR(VLOOKUP($A5,スケジュール表!$E:$G,2,0),"")</f>
        <v>123456</v>
      </c>
      <c r="C5" s="52" t="str">
        <f>IFERROR(VLOOKUP($A5,スケジュール表!$E:$G,3,0),"")</f>
        <v>sato</v>
      </c>
      <c r="D5" s="15">
        <f>IFERROR(VLOOKUP($A5,スケジュール表!$A:$AL,$A$1-スケジュール表!$B$5+9,0),"")</f>
        <v>830</v>
      </c>
      <c r="E5" s="8">
        <f>IFERROR(VLOOKUP($A5+0.5,スケジュール表!$A:$AL,$A$1-スケジュール表!$B$5+9,0),"")</f>
        <v>0.72916666666666663</v>
      </c>
      <c r="F5" s="46" t="str">
        <f>IF($E5="","",IF(AND(F$3&gt;=$D6,F$3&lt;=$E6),1,""))</f>
        <v/>
      </c>
      <c r="G5" s="47" t="str">
        <f t="shared" ref="G5:AF5" si="2">IF($E5="","",IF(AND(G$3&gt;=$D6,G$3&lt;=$E6),1,""))</f>
        <v/>
      </c>
      <c r="H5" s="47" t="str">
        <f t="shared" si="2"/>
        <v/>
      </c>
      <c r="I5" s="47">
        <f t="shared" si="2"/>
        <v>1</v>
      </c>
      <c r="J5" s="47">
        <f t="shared" si="2"/>
        <v>1</v>
      </c>
      <c r="K5" s="47">
        <f t="shared" si="2"/>
        <v>1</v>
      </c>
      <c r="L5" s="47">
        <f t="shared" si="2"/>
        <v>1</v>
      </c>
      <c r="M5" s="47">
        <f t="shared" si="2"/>
        <v>1</v>
      </c>
      <c r="N5" s="47">
        <f t="shared" si="2"/>
        <v>1</v>
      </c>
      <c r="O5" s="47">
        <f t="shared" si="2"/>
        <v>1</v>
      </c>
      <c r="P5" s="47">
        <f t="shared" si="2"/>
        <v>1</v>
      </c>
      <c r="Q5" s="47">
        <f t="shared" si="2"/>
        <v>1</v>
      </c>
      <c r="R5" s="47">
        <f t="shared" si="2"/>
        <v>1</v>
      </c>
      <c r="S5" s="47">
        <f t="shared" si="2"/>
        <v>1</v>
      </c>
      <c r="T5" s="47">
        <f t="shared" si="2"/>
        <v>1</v>
      </c>
      <c r="U5" s="47">
        <f t="shared" si="2"/>
        <v>1</v>
      </c>
      <c r="V5" s="47">
        <f t="shared" si="2"/>
        <v>1</v>
      </c>
      <c r="W5" s="47">
        <f t="shared" si="2"/>
        <v>1</v>
      </c>
      <c r="X5" s="47">
        <f t="shared" si="2"/>
        <v>1</v>
      </c>
      <c r="Y5" s="47">
        <f t="shared" si="2"/>
        <v>1</v>
      </c>
      <c r="Z5" s="47">
        <f t="shared" si="2"/>
        <v>1</v>
      </c>
      <c r="AA5" s="47">
        <f t="shared" si="2"/>
        <v>1</v>
      </c>
      <c r="AB5" s="47" t="str">
        <f t="shared" si="2"/>
        <v/>
      </c>
      <c r="AC5" s="47" t="str">
        <f t="shared" si="2"/>
        <v/>
      </c>
      <c r="AD5" s="47" t="str">
        <f t="shared" si="2"/>
        <v/>
      </c>
      <c r="AE5" s="47" t="str">
        <f t="shared" si="2"/>
        <v/>
      </c>
      <c r="AF5" s="48" t="str">
        <f t="shared" si="2"/>
        <v/>
      </c>
    </row>
    <row r="6" spans="1:32" x14ac:dyDescent="0.4">
      <c r="A6" s="6"/>
      <c r="B6" s="53"/>
      <c r="C6" s="53"/>
      <c r="D6" s="42">
        <f>IF(OR(C5=0,D5=""),"",ROUNDDOWN(D5/100,0)+RIGHT(D5,2)/60)</f>
        <v>8.5</v>
      </c>
      <c r="E6" s="40">
        <f>IF(E5="","",E5*24)</f>
        <v>17.5</v>
      </c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1"/>
    </row>
    <row r="7" spans="1:32" x14ac:dyDescent="0.4">
      <c r="A7" s="13">
        <v>2</v>
      </c>
      <c r="B7" s="52">
        <f>IFERROR(VLOOKUP($A7,スケジュール表!$E:$G,2,0),"")</f>
        <v>234567</v>
      </c>
      <c r="C7" s="52" t="str">
        <f>IFERROR(VLOOKUP($A7,スケジュール表!$E:$G,3,0),"")</f>
        <v>tanaka</v>
      </c>
      <c r="D7" s="15">
        <f>IFERROR(VLOOKUP($A7,スケジュール表!$A:$AL,$A$1-スケジュール表!$B$5+9,0),"")</f>
        <v>1000</v>
      </c>
      <c r="E7" s="8">
        <f>IFERROR(VLOOKUP($A7+0.5,スケジュール表!$A:$AL,$A$1-スケジュール表!$B$5+9,0),"")</f>
        <v>0.6875</v>
      </c>
      <c r="F7" s="46" t="str">
        <f>IF($E7="","",IF(AND(F$3&gt;=$D8,F$3&lt;=$E8),1,""))</f>
        <v/>
      </c>
      <c r="G7" s="47" t="str">
        <f t="shared" ref="G7" si="3">IF($E7="","",IF(AND(G$3&gt;=$D8,G$3&lt;=$E8),1,""))</f>
        <v/>
      </c>
      <c r="H7" s="47" t="str">
        <f t="shared" ref="H7" si="4">IF($E7="","",IF(AND(H$3&gt;=$D8,H$3&lt;=$E8),1,""))</f>
        <v/>
      </c>
      <c r="I7" s="47" t="str">
        <f t="shared" ref="I7" si="5">IF($E7="","",IF(AND(I$3&gt;=$D8,I$3&lt;=$E8),1,""))</f>
        <v/>
      </c>
      <c r="J7" s="47" t="str">
        <f t="shared" ref="J7" si="6">IF($E7="","",IF(AND(J$3&gt;=$D8,J$3&lt;=$E8),1,""))</f>
        <v/>
      </c>
      <c r="K7" s="47" t="str">
        <f t="shared" ref="K7" si="7">IF($E7="","",IF(AND(K$3&gt;=$D8,K$3&lt;=$E8),1,""))</f>
        <v/>
      </c>
      <c r="L7" s="47">
        <f t="shared" ref="L7" si="8">IF($E7="","",IF(AND(L$3&gt;=$D8,L$3&lt;=$E8),1,""))</f>
        <v>1</v>
      </c>
      <c r="M7" s="47">
        <f t="shared" ref="M7" si="9">IF($E7="","",IF(AND(M$3&gt;=$D8,M$3&lt;=$E8),1,""))</f>
        <v>1</v>
      </c>
      <c r="N7" s="47">
        <f t="shared" ref="N7" si="10">IF($E7="","",IF(AND(N$3&gt;=$D8,N$3&lt;=$E8),1,""))</f>
        <v>1</v>
      </c>
      <c r="O7" s="47">
        <f t="shared" ref="O7" si="11">IF($E7="","",IF(AND(O$3&gt;=$D8,O$3&lt;=$E8),1,""))</f>
        <v>1</v>
      </c>
      <c r="P7" s="47">
        <f t="shared" ref="P7" si="12">IF($E7="","",IF(AND(P$3&gt;=$D8,P$3&lt;=$E8),1,""))</f>
        <v>1</v>
      </c>
      <c r="Q7" s="47">
        <f t="shared" ref="Q7" si="13">IF($E7="","",IF(AND(Q$3&gt;=$D8,Q$3&lt;=$E8),1,""))</f>
        <v>1</v>
      </c>
      <c r="R7" s="47">
        <f t="shared" ref="R7" si="14">IF($E7="","",IF(AND(R$3&gt;=$D8,R$3&lt;=$E8),1,""))</f>
        <v>1</v>
      </c>
      <c r="S7" s="47">
        <f t="shared" ref="S7" si="15">IF($E7="","",IF(AND(S$3&gt;=$D8,S$3&lt;=$E8),1,""))</f>
        <v>1</v>
      </c>
      <c r="T7" s="47">
        <f t="shared" ref="T7" si="16">IF($E7="","",IF(AND(T$3&gt;=$D8,T$3&lt;=$E8),1,""))</f>
        <v>1</v>
      </c>
      <c r="U7" s="47">
        <f t="shared" ref="U7" si="17">IF($E7="","",IF(AND(U$3&gt;=$D8,U$3&lt;=$E8),1,""))</f>
        <v>1</v>
      </c>
      <c r="V7" s="47">
        <f t="shared" ref="V7" si="18">IF($E7="","",IF(AND(V$3&gt;=$D8,V$3&lt;=$E8),1,""))</f>
        <v>1</v>
      </c>
      <c r="W7" s="47">
        <f t="shared" ref="W7" si="19">IF($E7="","",IF(AND(W$3&gt;=$D8,W$3&lt;=$E8),1,""))</f>
        <v>1</v>
      </c>
      <c r="X7" s="47">
        <f t="shared" ref="X7" si="20">IF($E7="","",IF(AND(X$3&gt;=$D8,X$3&lt;=$E8),1,""))</f>
        <v>1</v>
      </c>
      <c r="Y7" s="47">
        <f t="shared" ref="Y7" si="21">IF($E7="","",IF(AND(Y$3&gt;=$D8,Y$3&lt;=$E8),1,""))</f>
        <v>1</v>
      </c>
      <c r="Z7" s="47" t="str">
        <f t="shared" ref="Z7" si="22">IF($E7="","",IF(AND(Z$3&gt;=$D8,Z$3&lt;=$E8),1,""))</f>
        <v/>
      </c>
      <c r="AA7" s="47" t="str">
        <f t="shared" ref="AA7" si="23">IF($E7="","",IF(AND(AA$3&gt;=$D8,AA$3&lt;=$E8),1,""))</f>
        <v/>
      </c>
      <c r="AB7" s="47" t="str">
        <f t="shared" ref="AB7" si="24">IF($E7="","",IF(AND(AB$3&gt;=$D8,AB$3&lt;=$E8),1,""))</f>
        <v/>
      </c>
      <c r="AC7" s="47" t="str">
        <f t="shared" ref="AC7" si="25">IF($E7="","",IF(AND(AC$3&gt;=$D8,AC$3&lt;=$E8),1,""))</f>
        <v/>
      </c>
      <c r="AD7" s="47" t="str">
        <f t="shared" ref="AD7" si="26">IF($E7="","",IF(AND(AD$3&gt;=$D8,AD$3&lt;=$E8),1,""))</f>
        <v/>
      </c>
      <c r="AE7" s="47" t="str">
        <f t="shared" ref="AE7" si="27">IF($E7="","",IF(AND(AE$3&gt;=$D8,AE$3&lt;=$E8),1,""))</f>
        <v/>
      </c>
      <c r="AF7" s="48" t="str">
        <f t="shared" ref="AF7" si="28">IF($E7="","",IF(AND(AF$3&gt;=$D8,AF$3&lt;=$E8),1,""))</f>
        <v/>
      </c>
    </row>
    <row r="8" spans="1:32" x14ac:dyDescent="0.4">
      <c r="A8" s="6"/>
      <c r="B8" s="53"/>
      <c r="C8" s="53"/>
      <c r="D8" s="42">
        <f t="shared" ref="D8" si="29">IF(OR(C7=0,D7=""),"",ROUNDDOWN(D7/100,0)+RIGHT(D7,2)/60)</f>
        <v>10</v>
      </c>
      <c r="E8" s="40">
        <f>IF(E7="","",E7*24)</f>
        <v>16.5</v>
      </c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1"/>
    </row>
    <row r="9" spans="1:32" x14ac:dyDescent="0.4">
      <c r="A9" s="13">
        <v>3</v>
      </c>
      <c r="B9" s="52">
        <f>IFERROR(VLOOKUP($A9,スケジュール表!$E:$G,2,0),"")</f>
        <v>345678</v>
      </c>
      <c r="C9" s="52" t="str">
        <f>IFERROR(VLOOKUP($A9,スケジュール表!$E:$G,3,0),"")</f>
        <v>suzuki</v>
      </c>
      <c r="D9" s="15">
        <f>IFERROR(VLOOKUP($A9,スケジュール表!$A:$AL,$A$1-スケジュール表!$B$5+9,0),"")</f>
        <v>1200</v>
      </c>
      <c r="E9" s="8">
        <f>IFERROR(VLOOKUP($A9+0.5,スケジュール表!$A:$AL,$A$1-スケジュール表!$B$5+9,0),"")</f>
        <v>0.66666666666666663</v>
      </c>
      <c r="F9" s="46" t="str">
        <f>IF($E9="","",IF(AND(F$3&gt;=$D10,F$3&lt;=$E10),1,""))</f>
        <v/>
      </c>
      <c r="G9" s="47" t="str">
        <f t="shared" ref="G9" si="30">IF($E9="","",IF(AND(G$3&gt;=$D10,G$3&lt;=$E10),1,""))</f>
        <v/>
      </c>
      <c r="H9" s="47" t="str">
        <f t="shared" ref="H9" si="31">IF($E9="","",IF(AND(H$3&gt;=$D10,H$3&lt;=$E10),1,""))</f>
        <v/>
      </c>
      <c r="I9" s="47" t="str">
        <f t="shared" ref="I9" si="32">IF($E9="","",IF(AND(I$3&gt;=$D10,I$3&lt;=$E10),1,""))</f>
        <v/>
      </c>
      <c r="J9" s="47" t="str">
        <f t="shared" ref="J9" si="33">IF($E9="","",IF(AND(J$3&gt;=$D10,J$3&lt;=$E10),1,""))</f>
        <v/>
      </c>
      <c r="K9" s="47" t="str">
        <f t="shared" ref="K9" si="34">IF($E9="","",IF(AND(K$3&gt;=$D10,K$3&lt;=$E10),1,""))</f>
        <v/>
      </c>
      <c r="L9" s="47" t="str">
        <f t="shared" ref="L9" si="35">IF($E9="","",IF(AND(L$3&gt;=$D10,L$3&lt;=$E10),1,""))</f>
        <v/>
      </c>
      <c r="M9" s="47" t="str">
        <f t="shared" ref="M9" si="36">IF($E9="","",IF(AND(M$3&gt;=$D10,M$3&lt;=$E10),1,""))</f>
        <v/>
      </c>
      <c r="N9" s="47" t="str">
        <f t="shared" ref="N9" si="37">IF($E9="","",IF(AND(N$3&gt;=$D10,N$3&lt;=$E10),1,""))</f>
        <v/>
      </c>
      <c r="O9" s="47" t="str">
        <f t="shared" ref="O9" si="38">IF($E9="","",IF(AND(O$3&gt;=$D10,O$3&lt;=$E10),1,""))</f>
        <v/>
      </c>
      <c r="P9" s="47">
        <f t="shared" ref="P9" si="39">IF($E9="","",IF(AND(P$3&gt;=$D10,P$3&lt;=$E10),1,""))</f>
        <v>1</v>
      </c>
      <c r="Q9" s="47">
        <f t="shared" ref="Q9" si="40">IF($E9="","",IF(AND(Q$3&gt;=$D10,Q$3&lt;=$E10),1,""))</f>
        <v>1</v>
      </c>
      <c r="R9" s="47">
        <f t="shared" ref="R9" si="41">IF($E9="","",IF(AND(R$3&gt;=$D10,R$3&lt;=$E10),1,""))</f>
        <v>1</v>
      </c>
      <c r="S9" s="47">
        <f t="shared" ref="S9" si="42">IF($E9="","",IF(AND(S$3&gt;=$D10,S$3&lt;=$E10),1,""))</f>
        <v>1</v>
      </c>
      <c r="T9" s="47">
        <f t="shared" ref="T9" si="43">IF($E9="","",IF(AND(T$3&gt;=$D10,T$3&lt;=$E10),1,""))</f>
        <v>1</v>
      </c>
      <c r="U9" s="47">
        <f t="shared" ref="U9" si="44">IF($E9="","",IF(AND(U$3&gt;=$D10,U$3&lt;=$E10),1,""))</f>
        <v>1</v>
      </c>
      <c r="V9" s="47">
        <f t="shared" ref="V9" si="45">IF($E9="","",IF(AND(V$3&gt;=$D10,V$3&lt;=$E10),1,""))</f>
        <v>1</v>
      </c>
      <c r="W9" s="47">
        <f t="shared" ref="W9" si="46">IF($E9="","",IF(AND(W$3&gt;=$D10,W$3&lt;=$E10),1,""))</f>
        <v>1</v>
      </c>
      <c r="X9" s="47">
        <f t="shared" ref="X9" si="47">IF($E9="","",IF(AND(X$3&gt;=$D10,X$3&lt;=$E10),1,""))</f>
        <v>1</v>
      </c>
      <c r="Y9" s="47" t="str">
        <f t="shared" ref="Y9" si="48">IF($E9="","",IF(AND(Y$3&gt;=$D10,Y$3&lt;=$E10),1,""))</f>
        <v/>
      </c>
      <c r="Z9" s="47" t="str">
        <f t="shared" ref="Z9" si="49">IF($E9="","",IF(AND(Z$3&gt;=$D10,Z$3&lt;=$E10),1,""))</f>
        <v/>
      </c>
      <c r="AA9" s="47" t="str">
        <f t="shared" ref="AA9" si="50">IF($E9="","",IF(AND(AA$3&gt;=$D10,AA$3&lt;=$E10),1,""))</f>
        <v/>
      </c>
      <c r="AB9" s="47" t="str">
        <f t="shared" ref="AB9" si="51">IF($E9="","",IF(AND(AB$3&gt;=$D10,AB$3&lt;=$E10),1,""))</f>
        <v/>
      </c>
      <c r="AC9" s="47" t="str">
        <f t="shared" ref="AC9" si="52">IF($E9="","",IF(AND(AC$3&gt;=$D10,AC$3&lt;=$E10),1,""))</f>
        <v/>
      </c>
      <c r="AD9" s="47" t="str">
        <f t="shared" ref="AD9" si="53">IF($E9="","",IF(AND(AD$3&gt;=$D10,AD$3&lt;=$E10),1,""))</f>
        <v/>
      </c>
      <c r="AE9" s="47" t="str">
        <f t="shared" ref="AE9" si="54">IF($E9="","",IF(AND(AE$3&gt;=$D10,AE$3&lt;=$E10),1,""))</f>
        <v/>
      </c>
      <c r="AF9" s="48" t="str">
        <f t="shared" ref="AF9" si="55">IF($E9="","",IF(AND(AF$3&gt;=$D10,AF$3&lt;=$E10),1,""))</f>
        <v/>
      </c>
    </row>
    <row r="10" spans="1:32" x14ac:dyDescent="0.4">
      <c r="A10" s="6"/>
      <c r="B10" s="53"/>
      <c r="C10" s="53"/>
      <c r="D10" s="42">
        <f t="shared" ref="D10" si="56">IF(OR(C9=0,D9=""),"",ROUNDDOWN(D9/100,0)+RIGHT(D9,2)/60)</f>
        <v>12</v>
      </c>
      <c r="E10" s="40">
        <f>IF(E9="","",E9*24)</f>
        <v>16</v>
      </c>
      <c r="F10" s="49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1"/>
    </row>
  </sheetData>
  <phoneticPr fontId="1"/>
  <conditionalFormatting sqref="F5:AF5">
    <cfRule type="cellIs" dxfId="2" priority="4" operator="equal">
      <formula>1</formula>
    </cfRule>
  </conditionalFormatting>
  <conditionalFormatting sqref="F7:AF7">
    <cfRule type="cellIs" dxfId="1" priority="2" operator="equal">
      <formula>1</formula>
    </cfRule>
  </conditionalFormatting>
  <conditionalFormatting sqref="F9:AF9">
    <cfRule type="cellIs" dxfId="0" priority="1" operator="equal">
      <formula>1</formula>
    </cfRule>
  </conditionalFormatting>
  <pageMargins left="0.39370078740157483" right="0" top="0.39370078740157483" bottom="0.39370078740157483" header="0.19685039370078741" footer="0.19685039370078741"/>
  <pageSetup paperSize="9" scale="6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スケジュール表</vt:lpstr>
      <vt:lpstr>勤務時間チェック</vt:lpstr>
      <vt:lpstr>スケジュール表!Print_Area</vt:lpstr>
      <vt:lpstr>勤務時間チェック!Print_Area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sakuma</dc:creator>
  <cp:lastModifiedBy>康博 佐久間</cp:lastModifiedBy>
  <cp:lastPrinted>2026-03-08T03:39:59Z</cp:lastPrinted>
  <dcterms:created xsi:type="dcterms:W3CDTF">2026-02-08T05:58:30Z</dcterms:created>
  <dcterms:modified xsi:type="dcterms:W3CDTF">2026-03-08T05:02:43Z</dcterms:modified>
</cp:coreProperties>
</file>